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7905" windowHeight="4500"/>
  </bookViews>
  <sheets>
    <sheet name="окупаемость" sheetId="1" r:id="rId1"/>
  </sheets>
  <calcPr calcId="145621"/>
</workbook>
</file>

<file path=xl/calcChain.xml><?xml version="1.0" encoding="utf-8"?>
<calcChain xmlns="http://schemas.openxmlformats.org/spreadsheetml/2006/main">
  <c r="U10" i="1" l="1"/>
  <c r="U26" i="1"/>
  <c r="U27" i="1"/>
  <c r="U28" i="1"/>
  <c r="U29" i="1"/>
  <c r="U30" i="1"/>
  <c r="U25" i="1"/>
  <c r="U7" i="1"/>
  <c r="U8" i="1"/>
  <c r="U9" i="1"/>
  <c r="U11" i="1"/>
  <c r="U12" i="1"/>
  <c r="U13" i="1"/>
  <c r="U14" i="1"/>
  <c r="U15" i="1"/>
  <c r="U16" i="1"/>
  <c r="U17" i="1"/>
  <c r="U18" i="1"/>
  <c r="U19" i="1"/>
  <c r="C35" i="1"/>
  <c r="O31" i="1"/>
  <c r="P31" i="1"/>
  <c r="Q31" i="1"/>
  <c r="R31" i="1"/>
  <c r="S31" i="1"/>
  <c r="T31" i="1"/>
  <c r="O20" i="1"/>
  <c r="P20" i="1"/>
  <c r="Q20" i="1"/>
  <c r="R20" i="1"/>
  <c r="S20" i="1"/>
  <c r="T20" i="1"/>
  <c r="D20" i="1"/>
  <c r="N31" i="1"/>
  <c r="D31" i="1"/>
  <c r="E31" i="1"/>
  <c r="F31" i="1"/>
  <c r="G31" i="1"/>
  <c r="H31" i="1"/>
  <c r="I31" i="1"/>
  <c r="J31" i="1"/>
  <c r="K31" i="1"/>
  <c r="L31" i="1"/>
  <c r="M31" i="1"/>
  <c r="C31" i="1"/>
  <c r="C32" i="1"/>
  <c r="C20" i="1"/>
  <c r="E20" i="1"/>
  <c r="F20" i="1"/>
  <c r="G20" i="1"/>
  <c r="H20" i="1"/>
  <c r="I20" i="1"/>
  <c r="J20" i="1"/>
  <c r="K20" i="1"/>
  <c r="L20" i="1"/>
  <c r="M20" i="1"/>
  <c r="N20" i="1"/>
  <c r="D32" i="1" l="1"/>
  <c r="U31" i="1"/>
  <c r="C21" i="1"/>
  <c r="C34" i="1" s="1"/>
  <c r="D35" i="1" s="1"/>
  <c r="D21" i="1"/>
  <c r="E21" i="1" s="1"/>
  <c r="E34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6" i="1"/>
  <c r="U20" i="1"/>
  <c r="F21" i="1" l="1"/>
  <c r="G21" i="1" s="1"/>
  <c r="H21" i="1" s="1"/>
  <c r="D34" i="1"/>
  <c r="E35" i="1" s="1"/>
  <c r="F35" i="1"/>
  <c r="F34" i="1" l="1"/>
  <c r="G34" i="1"/>
  <c r="H34" i="1"/>
  <c r="I21" i="1"/>
  <c r="H35" i="1" l="1"/>
  <c r="G35" i="1"/>
  <c r="J21" i="1"/>
  <c r="I34" i="1"/>
  <c r="I35" i="1" l="1"/>
  <c r="J34" i="1"/>
  <c r="K21" i="1"/>
  <c r="L21" i="1" l="1"/>
  <c r="K34" i="1"/>
  <c r="K35" i="1" s="1"/>
  <c r="J35" i="1"/>
  <c r="L34" i="1" l="1"/>
  <c r="M21" i="1"/>
  <c r="N21" i="1" l="1"/>
  <c r="M34" i="1"/>
  <c r="L35" i="1"/>
  <c r="M35" i="1" l="1"/>
  <c r="O21" i="1"/>
  <c r="N34" i="1"/>
  <c r="N35" i="1" l="1"/>
  <c r="O34" i="1"/>
  <c r="P21" i="1"/>
  <c r="O35" i="1" l="1"/>
  <c r="Q21" i="1"/>
  <c r="P34" i="1"/>
  <c r="P35" i="1" l="1"/>
  <c r="Q34" i="1"/>
  <c r="R21" i="1"/>
  <c r="Q35" i="1" l="1"/>
  <c r="S21" i="1"/>
  <c r="R34" i="1"/>
  <c r="R35" i="1" l="1"/>
  <c r="T21" i="1"/>
  <c r="T34" i="1" s="1"/>
  <c r="S34" i="1"/>
  <c r="T35" i="1" l="1"/>
  <c r="S35" i="1"/>
</calcChain>
</file>

<file path=xl/sharedStrings.xml><?xml version="1.0" encoding="utf-8"?>
<sst xmlns="http://schemas.openxmlformats.org/spreadsheetml/2006/main" count="26" uniqueCount="22">
  <si>
    <t>ИТОГО</t>
  </si>
  <si>
    <t>Всего</t>
  </si>
  <si>
    <t>№</t>
  </si>
  <si>
    <t>Статьи расходов</t>
  </si>
  <si>
    <t>Статьи доходов</t>
  </si>
  <si>
    <t>Выручка</t>
  </si>
  <si>
    <t>Доход от рекламы</t>
  </si>
  <si>
    <t>Расходы нарастающим итогом</t>
  </si>
  <si>
    <t>Доходы нарастающим итогом</t>
  </si>
  <si>
    <t>Расчет точки окупаемости проекта</t>
  </si>
  <si>
    <t>месяц работы</t>
  </si>
  <si>
    <t>Внесите свои данные 
в столбцы "С - Т"</t>
  </si>
  <si>
    <t>График</t>
  </si>
  <si>
    <t>Итого: прибыль или убыток</t>
  </si>
  <si>
    <t>Оборудование</t>
  </si>
  <si>
    <t>Нематериальные активы</t>
  </si>
  <si>
    <t>ФОТ</t>
  </si>
  <si>
    <t>Условно-постоянных расходов</t>
  </si>
  <si>
    <t>Условно-переменные затраты</t>
  </si>
  <si>
    <t>Налог на доход, 6%</t>
  </si>
  <si>
    <t>Амортизационные отчисления (33%)</t>
  </si>
  <si>
    <t>Выплата кредита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</si>
</sst>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_ ;[Red]\-#,##0\ 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2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b/>
      <i/>
      <sz val="14"/>
      <color rgb="FF002060"/>
      <name val="Calibri"/>
      <family val="2"/>
      <charset val="204"/>
      <scheme val="minor"/>
    </font>
    <font>
      <b/>
      <i/>
      <sz val="12"/>
      <color rgb="FF002060"/>
      <name val="Calibri"/>
      <family val="2"/>
      <charset val="204"/>
      <scheme val="minor"/>
    </font>
    <font>
      <i/>
      <u/>
      <sz val="12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Protection="1">
      <protection hidden="1"/>
    </xf>
    <xf numFmtId="0" fontId="4" fillId="0" borderId="0" xfId="0" applyFont="1" applyProtection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wrapText="1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0" fontId="4" fillId="3" borderId="1" xfId="0" applyFont="1" applyFill="1" applyBorder="1" applyAlignment="1" applyProtection="1">
      <alignment wrapText="1"/>
    </xf>
    <xf numFmtId="165" fontId="4" fillId="3" borderId="1" xfId="0" applyNumberFormat="1" applyFont="1" applyFill="1" applyBorder="1" applyAlignment="1" applyProtection="1">
      <alignment horizontal="center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/>
    <xf numFmtId="0" fontId="3" fillId="0" borderId="0" xfId="0" applyFont="1" applyProtection="1"/>
    <xf numFmtId="0" fontId="0" fillId="4" borderId="1" xfId="0" applyFill="1" applyBorder="1" applyProtection="1"/>
    <xf numFmtId="0" fontId="5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wrapText="1"/>
    </xf>
    <xf numFmtId="164" fontId="1" fillId="4" borderId="1" xfId="0" applyNumberFormat="1" applyFon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0" fontId="0" fillId="4" borderId="0" xfId="0" applyFill="1" applyProtection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Protection="1"/>
    <xf numFmtId="0" fontId="7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0" fontId="3" fillId="3" borderId="0" xfId="0" applyFont="1" applyFill="1" applyAlignment="1" applyProtection="1">
      <alignment horizontal="center" wrapText="1"/>
      <protection hidden="1"/>
    </xf>
    <xf numFmtId="0" fontId="9" fillId="0" borderId="0" xfId="0" applyFont="1" applyAlignment="1"/>
    <xf numFmtId="0" fontId="10" fillId="0" borderId="0" xfId="0" applyFont="1" applyFill="1" applyAlignment="1">
      <alignment wrapText="1"/>
    </xf>
    <xf numFmtId="0" fontId="11" fillId="0" borderId="0" xfId="1" applyFont="1" applyFill="1" applyAlignment="1" applyProtection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vertical="center" wrapText="1"/>
      <protection locked="0"/>
    </xf>
    <xf numFmtId="0" fontId="18" fillId="0" borderId="0" xfId="0" applyFont="1"/>
    <xf numFmtId="0" fontId="0" fillId="4" borderId="1" xfId="0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400"/>
              <a:t>Достижение точки окупаемости проекта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Всего расходов</c:v>
          </c:tx>
          <c:spPr>
            <a:ln w="63500">
              <a:solidFill>
                <a:srgbClr val="00B0F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val>
            <c:numRef>
              <c:f>окупаемость!$C$21:$T$21</c:f>
              <c:numCache>
                <c:formatCode>#,##0_р_.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615511.80000000005</c:v>
                </c:pt>
                <c:pt idx="4">
                  <c:v>781663.20000000007</c:v>
                </c:pt>
                <c:pt idx="5">
                  <c:v>994614.60000000009</c:v>
                </c:pt>
                <c:pt idx="6">
                  <c:v>1207566</c:v>
                </c:pt>
                <c:pt idx="7">
                  <c:v>1450937.4</c:v>
                </c:pt>
                <c:pt idx="8">
                  <c:v>1694308.7999999998</c:v>
                </c:pt>
                <c:pt idx="9">
                  <c:v>1937680.1999999997</c:v>
                </c:pt>
                <c:pt idx="10">
                  <c:v>2211471.5999999996</c:v>
                </c:pt>
                <c:pt idx="11">
                  <c:v>2485262.9999999995</c:v>
                </c:pt>
                <c:pt idx="12">
                  <c:v>2643851.6099999994</c:v>
                </c:pt>
                <c:pt idx="13">
                  <c:v>2802440.2199999993</c:v>
                </c:pt>
                <c:pt idx="14">
                  <c:v>2987878.8299999991</c:v>
                </c:pt>
                <c:pt idx="15">
                  <c:v>3173317.439999999</c:v>
                </c:pt>
                <c:pt idx="16">
                  <c:v>3358756.0499999989</c:v>
                </c:pt>
                <c:pt idx="17">
                  <c:v>3544194.6599999988</c:v>
                </c:pt>
              </c:numCache>
            </c:numRef>
          </c:val>
          <c:smooth val="0"/>
        </c:ser>
        <c:ser>
          <c:idx val="1"/>
          <c:order val="1"/>
          <c:tx>
            <c:v>Всего доходов</c:v>
          </c:tx>
          <c:spPr>
            <a:ln w="635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993366"/>
                </a:solidFill>
                <a:prstDash val="solid"/>
              </a:ln>
            </c:spPr>
          </c:marker>
          <c:val>
            <c:numRef>
              <c:f>окупаемость!$C$32:$T$32</c:f>
              <c:numCache>
                <c:formatCode>#,##0_р_.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690000</c:v>
                </c:pt>
                <c:pt idx="4">
                  <c:v>865500</c:v>
                </c:pt>
                <c:pt idx="5">
                  <c:v>1099500</c:v>
                </c:pt>
                <c:pt idx="6">
                  <c:v>1333500</c:v>
                </c:pt>
                <c:pt idx="7">
                  <c:v>1684500</c:v>
                </c:pt>
                <c:pt idx="8">
                  <c:v>2035500</c:v>
                </c:pt>
                <c:pt idx="9">
                  <c:v>2386500</c:v>
                </c:pt>
                <c:pt idx="10">
                  <c:v>2854500</c:v>
                </c:pt>
                <c:pt idx="11">
                  <c:v>3322500</c:v>
                </c:pt>
                <c:pt idx="12">
                  <c:v>3502500</c:v>
                </c:pt>
                <c:pt idx="13">
                  <c:v>3682500</c:v>
                </c:pt>
                <c:pt idx="14">
                  <c:v>3922500</c:v>
                </c:pt>
                <c:pt idx="15">
                  <c:v>4162500</c:v>
                </c:pt>
                <c:pt idx="16">
                  <c:v>4402500</c:v>
                </c:pt>
                <c:pt idx="17">
                  <c:v>4642500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296"/>
        <c:axId val="89261760"/>
      </c:lineChart>
      <c:catAx>
        <c:axId val="942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200"/>
                  <a:t>месяцы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9261760"/>
        <c:crosses val="autoZero"/>
        <c:auto val="1"/>
        <c:lblAlgn val="ctr"/>
        <c:lblOffset val="100"/>
        <c:noMultiLvlLbl val="0"/>
      </c:catAx>
      <c:valAx>
        <c:axId val="8926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Деньги</a:t>
                </a:r>
              </a:p>
            </c:rich>
          </c:tx>
          <c:layout>
            <c:manualLayout>
              <c:xMode val="edge"/>
              <c:yMode val="edge"/>
              <c:x val="8.9609555342065068E-3"/>
              <c:y val="0.3396066478407467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4263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518582</xdr:colOff>
      <xdr:row>58</xdr:row>
      <xdr:rowOff>162984</xdr:rowOff>
    </xdr:from>
    <xdr:to>
      <xdr:col>16</xdr:col>
      <xdr:colOff>491066</xdr:colOff>
      <xdr:row>85</xdr:row>
      <xdr:rowOff>39159</xdr:rowOff>
    </xdr:to>
    <xdr:graphicFrame macro="">
      <xdr:nvGraphicFramePr>
        <xdr:cNvPr id="103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5"/>
  <sheetViews>
    <sheetView tabSelected="1" topLeftCell="A2" zoomScale="90" zoomScaleNormal="90" workbookViewId="0">
      <pane xSplit="2" topLeftCell="C1" activePane="topRight" state="frozen"/>
      <selection pane="topRight" activeCell="H35" sqref="H35"/>
    </sheetView>
  </sheetViews>
  <sheetFormatPr defaultRowHeight="15" x14ac:dyDescent="0.25"/>
  <cols>
    <col min="1" max="1" width="4" customWidth="1"/>
    <col min="2" max="2" width="31" style="1" customWidth="1"/>
    <col min="3" max="20" width="14.85546875" style="2" customWidth="1"/>
    <col min="21" max="21" width="11.42578125" style="6" customWidth="1"/>
  </cols>
  <sheetData>
    <row r="1" spans="1:21" s="40" customFormat="1" ht="19.5" customHeight="1" x14ac:dyDescent="0.3">
      <c r="B1" s="48" t="s">
        <v>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44" customFormat="1" ht="31.5" x14ac:dyDescent="0.25">
      <c r="B2" s="49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44" customFormat="1" ht="15.75" x14ac:dyDescent="0.25">
      <c r="A3" s="43"/>
      <c r="B3" s="50" t="s">
        <v>12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6"/>
    </row>
    <row r="4" spans="1:21" s="3" customFormat="1" x14ac:dyDescent="0.25">
      <c r="A4" s="69" t="s">
        <v>2</v>
      </c>
      <c r="B4" s="67" t="s">
        <v>3</v>
      </c>
      <c r="C4" s="70" t="s">
        <v>10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27"/>
    </row>
    <row r="5" spans="1:21" s="3" customFormat="1" ht="13.9" customHeight="1" thickBot="1" x14ac:dyDescent="0.3">
      <c r="A5" s="69"/>
      <c r="B5" s="68"/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6">
        <v>18</v>
      </c>
      <c r="U5" s="16" t="s">
        <v>1</v>
      </c>
    </row>
    <row r="6" spans="1:21" s="3" customFormat="1" ht="16.5" thickBot="1" x14ac:dyDescent="0.3">
      <c r="A6" s="12">
        <v>1</v>
      </c>
      <c r="B6" s="62" t="s">
        <v>14</v>
      </c>
      <c r="C6" s="55">
        <v>0</v>
      </c>
      <c r="D6" s="55">
        <v>0</v>
      </c>
      <c r="E6" s="55">
        <v>0</v>
      </c>
      <c r="F6" s="55">
        <v>339700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7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15">
        <f>SUM(C6:T6)</f>
        <v>339700</v>
      </c>
    </row>
    <row r="7" spans="1:21" s="3" customFormat="1" ht="16.5" thickBot="1" x14ac:dyDescent="0.3">
      <c r="A7" s="12">
        <v>2</v>
      </c>
      <c r="B7" s="62" t="s">
        <v>15</v>
      </c>
      <c r="C7" s="55">
        <v>0</v>
      </c>
      <c r="D7" s="55">
        <v>0</v>
      </c>
      <c r="E7" s="55">
        <v>0</v>
      </c>
      <c r="F7" s="55">
        <v>210000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9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15">
        <f t="shared" ref="U7:U19" si="0">SUM(C7:T7)</f>
        <v>210000</v>
      </c>
    </row>
    <row r="8" spans="1:21" s="3" customFormat="1" ht="16.5" thickBot="1" x14ac:dyDescent="0.3">
      <c r="A8" s="12">
        <v>3</v>
      </c>
      <c r="B8" s="62" t="s">
        <v>16</v>
      </c>
      <c r="C8" s="55">
        <v>0</v>
      </c>
      <c r="D8" s="55">
        <v>0</v>
      </c>
      <c r="E8" s="55">
        <v>0</v>
      </c>
      <c r="F8" s="55">
        <v>35811.800000000003</v>
      </c>
      <c r="G8" s="55">
        <v>87546.8</v>
      </c>
      <c r="H8" s="55">
        <v>87546.8</v>
      </c>
      <c r="I8" s="55">
        <v>87546.8</v>
      </c>
      <c r="J8" s="55">
        <v>87546.8</v>
      </c>
      <c r="K8" s="55">
        <v>87546.8</v>
      </c>
      <c r="L8" s="55">
        <v>87546.8</v>
      </c>
      <c r="M8" s="55">
        <v>87546.8</v>
      </c>
      <c r="N8" s="55">
        <v>87546.8</v>
      </c>
      <c r="O8" s="55">
        <v>87546.8</v>
      </c>
      <c r="P8" s="55">
        <v>87546.8</v>
      </c>
      <c r="Q8" s="55">
        <v>87546.8</v>
      </c>
      <c r="R8" s="55">
        <v>87546.8</v>
      </c>
      <c r="S8" s="55">
        <v>87546.8</v>
      </c>
      <c r="T8" s="55">
        <v>87546.8</v>
      </c>
      <c r="U8" s="15">
        <f t="shared" si="0"/>
        <v>1261467.0000000002</v>
      </c>
    </row>
    <row r="9" spans="1:21" s="3" customFormat="1" ht="32.25" thickBot="1" x14ac:dyDescent="0.3">
      <c r="A9" s="12">
        <v>4</v>
      </c>
      <c r="B9" s="62" t="s">
        <v>17</v>
      </c>
      <c r="C9" s="55">
        <v>0</v>
      </c>
      <c r="D9" s="55">
        <v>0</v>
      </c>
      <c r="E9" s="55">
        <v>0</v>
      </c>
      <c r="F9" s="55">
        <v>30000</v>
      </c>
      <c r="G9" s="55">
        <v>37850</v>
      </c>
      <c r="H9" s="55">
        <v>37850</v>
      </c>
      <c r="I9" s="55">
        <v>37850</v>
      </c>
      <c r="J9" s="55">
        <v>37850</v>
      </c>
      <c r="K9" s="55">
        <v>37850</v>
      </c>
      <c r="L9" s="55">
        <v>37850</v>
      </c>
      <c r="M9" s="55">
        <v>37850</v>
      </c>
      <c r="N9" s="55">
        <v>37850</v>
      </c>
      <c r="O9" s="55">
        <v>37850</v>
      </c>
      <c r="P9" s="55">
        <v>37850</v>
      </c>
      <c r="Q9" s="55">
        <v>37850</v>
      </c>
      <c r="R9" s="55">
        <v>37850</v>
      </c>
      <c r="S9" s="55">
        <v>37850</v>
      </c>
      <c r="T9" s="55">
        <v>37850</v>
      </c>
      <c r="U9" s="15">
        <f t="shared" si="0"/>
        <v>559900</v>
      </c>
    </row>
    <row r="10" spans="1:21" s="3" customFormat="1" ht="32.25" thickBot="1" x14ac:dyDescent="0.3">
      <c r="A10" s="12">
        <v>5</v>
      </c>
      <c r="B10" s="62" t="s">
        <v>18</v>
      </c>
      <c r="C10" s="56">
        <v>0</v>
      </c>
      <c r="D10" s="56">
        <v>0</v>
      </c>
      <c r="E10" s="56">
        <v>0</v>
      </c>
      <c r="F10" s="56">
        <v>0</v>
      </c>
      <c r="G10" s="56">
        <v>3510</v>
      </c>
      <c r="H10" s="56">
        <v>46800</v>
      </c>
      <c r="I10" s="56">
        <v>46800</v>
      </c>
      <c r="J10" s="56">
        <v>70200</v>
      </c>
      <c r="K10" s="56">
        <v>70200</v>
      </c>
      <c r="L10" s="56">
        <v>70200</v>
      </c>
      <c r="M10" s="56">
        <v>93600</v>
      </c>
      <c r="N10" s="56">
        <v>93600</v>
      </c>
      <c r="O10" s="72">
        <v>23000</v>
      </c>
      <c r="P10" s="72">
        <v>23000</v>
      </c>
      <c r="Q10" s="73">
        <v>44000</v>
      </c>
      <c r="R10" s="61">
        <v>44000</v>
      </c>
      <c r="S10" s="61">
        <v>44000</v>
      </c>
      <c r="T10" s="61">
        <v>44000</v>
      </c>
      <c r="U10" s="15">
        <f>SUM(C10:T10)</f>
        <v>716910</v>
      </c>
    </row>
    <row r="11" spans="1:21" s="3" customFormat="1" ht="16.5" thickBot="1" x14ac:dyDescent="0.3">
      <c r="A11" s="12">
        <v>6</v>
      </c>
      <c r="B11" s="62" t="s">
        <v>19</v>
      </c>
      <c r="C11" s="56">
        <v>0</v>
      </c>
      <c r="D11" s="56">
        <v>0</v>
      </c>
      <c r="E11" s="56">
        <v>0</v>
      </c>
      <c r="F11">
        <v>0</v>
      </c>
      <c r="G11">
        <v>10530</v>
      </c>
      <c r="H11">
        <v>14040</v>
      </c>
      <c r="I11">
        <v>14040</v>
      </c>
      <c r="J11">
        <v>21060</v>
      </c>
      <c r="K11">
        <v>21060</v>
      </c>
      <c r="L11">
        <v>21060</v>
      </c>
      <c r="M11">
        <v>28080</v>
      </c>
      <c r="N11">
        <v>28080</v>
      </c>
      <c r="O11" s="56">
        <v>3011</v>
      </c>
      <c r="P11" s="56">
        <v>3011</v>
      </c>
      <c r="Q11" s="60">
        <v>8861</v>
      </c>
      <c r="R11" s="60">
        <v>8861</v>
      </c>
      <c r="S11" s="60">
        <v>8861</v>
      </c>
      <c r="T11" s="60">
        <v>8861</v>
      </c>
      <c r="U11" s="15">
        <f t="shared" si="0"/>
        <v>199416</v>
      </c>
    </row>
    <row r="12" spans="1:21" s="3" customFormat="1" ht="32.25" thickBot="1" x14ac:dyDescent="0.3">
      <c r="A12" s="12">
        <v>7</v>
      </c>
      <c r="B12" s="62" t="s">
        <v>20</v>
      </c>
      <c r="C12" s="56">
        <v>0</v>
      </c>
      <c r="D12" s="56">
        <v>0</v>
      </c>
      <c r="E12" s="56">
        <v>0</v>
      </c>
      <c r="F12" s="56">
        <v>0</v>
      </c>
      <c r="G12" s="56">
        <v>5661.6</v>
      </c>
      <c r="H12" s="56">
        <v>5661.6</v>
      </c>
      <c r="I12" s="56">
        <v>5661.6</v>
      </c>
      <c r="J12" s="56">
        <v>5661.6</v>
      </c>
      <c r="K12" s="56">
        <v>5661.6</v>
      </c>
      <c r="L12" s="56">
        <v>5661.6</v>
      </c>
      <c r="M12" s="56">
        <v>5661.6</v>
      </c>
      <c r="N12" s="56">
        <v>5661.6</v>
      </c>
      <c r="O12" s="56">
        <v>2620</v>
      </c>
      <c r="P12" s="56">
        <v>2620</v>
      </c>
      <c r="Q12" s="56">
        <v>2620</v>
      </c>
      <c r="R12" s="56">
        <v>2620</v>
      </c>
      <c r="S12" s="56">
        <v>2620</v>
      </c>
      <c r="T12" s="56">
        <v>2620</v>
      </c>
      <c r="U12" s="15">
        <f t="shared" si="0"/>
        <v>61012.799999999996</v>
      </c>
    </row>
    <row r="13" spans="1:21" s="3" customFormat="1" ht="16.5" thickBot="1" x14ac:dyDescent="0.3">
      <c r="A13" s="12">
        <v>8</v>
      </c>
      <c r="B13" s="62" t="s">
        <v>21</v>
      </c>
      <c r="C13" s="55">
        <v>0</v>
      </c>
      <c r="D13" s="55">
        <v>0</v>
      </c>
      <c r="E13" s="55">
        <v>0</v>
      </c>
      <c r="F13" s="63">
        <v>0</v>
      </c>
      <c r="G13" s="63">
        <v>21053</v>
      </c>
      <c r="H13" s="63">
        <v>21053</v>
      </c>
      <c r="I13" s="63">
        <v>21053</v>
      </c>
      <c r="J13" s="63">
        <v>21053</v>
      </c>
      <c r="K13" s="63">
        <v>21053</v>
      </c>
      <c r="L13" s="63">
        <v>21053</v>
      </c>
      <c r="M13" s="63">
        <v>21053</v>
      </c>
      <c r="N13" s="63">
        <v>21053</v>
      </c>
      <c r="O13" s="63">
        <v>4560.8100000000004</v>
      </c>
      <c r="P13" s="63">
        <v>4560.8100000000004</v>
      </c>
      <c r="Q13" s="63">
        <v>4560.8100000000004</v>
      </c>
      <c r="R13" s="63">
        <v>4560.8100000000004</v>
      </c>
      <c r="S13" s="63">
        <v>4560.8100000000004</v>
      </c>
      <c r="T13" s="63">
        <v>4560.8100000000004</v>
      </c>
      <c r="U13" s="15">
        <f t="shared" si="0"/>
        <v>195788.86</v>
      </c>
    </row>
    <row r="14" spans="1:21" s="3" customFormat="1" x14ac:dyDescent="0.25">
      <c r="A14" s="12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>
        <f t="shared" si="0"/>
        <v>0</v>
      </c>
    </row>
    <row r="15" spans="1:21" s="3" customFormat="1" x14ac:dyDescent="0.25">
      <c r="A15" s="12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>
        <f t="shared" si="0"/>
        <v>0</v>
      </c>
    </row>
    <row r="16" spans="1:21" s="3" customForma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>
        <f t="shared" si="0"/>
        <v>0</v>
      </c>
    </row>
    <row r="17" spans="1:21" s="3" customFormat="1" x14ac:dyDescent="0.25">
      <c r="A17" s="12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>
        <f t="shared" si="0"/>
        <v>0</v>
      </c>
    </row>
    <row r="18" spans="1:21" s="3" customFormat="1" x14ac:dyDescent="0.25">
      <c r="A18" s="12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>
        <f t="shared" si="0"/>
        <v>0</v>
      </c>
    </row>
    <row r="19" spans="1:21" s="3" customFormat="1" x14ac:dyDescent="0.25">
      <c r="A19" s="12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>
        <f t="shared" si="0"/>
        <v>0</v>
      </c>
    </row>
    <row r="20" spans="1:21" s="7" customFormat="1" x14ac:dyDescent="0.25">
      <c r="A20" s="16"/>
      <c r="B20" s="17" t="s">
        <v>0</v>
      </c>
      <c r="C20" s="18">
        <f>SUM(C6:C19)</f>
        <v>0</v>
      </c>
      <c r="D20" s="18">
        <f>SUM(D6:D19)</f>
        <v>0</v>
      </c>
      <c r="E20" s="18">
        <f t="shared" ref="E20:T20" si="1">SUM(E6:E19)</f>
        <v>0</v>
      </c>
      <c r="F20" s="18">
        <f t="shared" si="1"/>
        <v>615511.80000000005</v>
      </c>
      <c r="G20" s="18">
        <f t="shared" si="1"/>
        <v>166151.4</v>
      </c>
      <c r="H20" s="18">
        <f t="shared" si="1"/>
        <v>212951.4</v>
      </c>
      <c r="I20" s="18">
        <f t="shared" si="1"/>
        <v>212951.4</v>
      </c>
      <c r="J20" s="18">
        <f t="shared" si="1"/>
        <v>243371.4</v>
      </c>
      <c r="K20" s="18">
        <f t="shared" si="1"/>
        <v>243371.4</v>
      </c>
      <c r="L20" s="18">
        <f t="shared" si="1"/>
        <v>243371.4</v>
      </c>
      <c r="M20" s="18">
        <f t="shared" si="1"/>
        <v>273791.40000000002</v>
      </c>
      <c r="N20" s="18">
        <f t="shared" si="1"/>
        <v>273791.40000000002</v>
      </c>
      <c r="O20" s="18">
        <f t="shared" si="1"/>
        <v>158588.60999999999</v>
      </c>
      <c r="P20" s="18">
        <f t="shared" si="1"/>
        <v>158588.60999999999</v>
      </c>
      <c r="Q20" s="18">
        <f t="shared" si="1"/>
        <v>185438.61</v>
      </c>
      <c r="R20" s="18">
        <f t="shared" si="1"/>
        <v>185438.61</v>
      </c>
      <c r="S20" s="18">
        <f t="shared" si="1"/>
        <v>185438.61</v>
      </c>
      <c r="T20" s="18">
        <f t="shared" si="1"/>
        <v>185438.61</v>
      </c>
      <c r="U20" s="18">
        <f>SUM(C20:T20)</f>
        <v>3544194.6599999988</v>
      </c>
    </row>
    <row r="21" spans="1:21" s="7" customFormat="1" x14ac:dyDescent="0.25">
      <c r="A21" s="16"/>
      <c r="B21" s="17" t="s">
        <v>8</v>
      </c>
      <c r="C21" s="18">
        <f>C20</f>
        <v>0</v>
      </c>
      <c r="D21" s="18">
        <f>C20+D20</f>
        <v>0</v>
      </c>
      <c r="E21" s="18">
        <f>D21+E20</f>
        <v>0</v>
      </c>
      <c r="F21" s="18">
        <f t="shared" ref="F21:N21" si="2">E21+F20</f>
        <v>615511.80000000005</v>
      </c>
      <c r="G21" s="18">
        <f t="shared" si="2"/>
        <v>781663.20000000007</v>
      </c>
      <c r="H21" s="18">
        <f t="shared" si="2"/>
        <v>994614.60000000009</v>
      </c>
      <c r="I21" s="18">
        <f t="shared" si="2"/>
        <v>1207566</v>
      </c>
      <c r="J21" s="18">
        <f t="shared" si="2"/>
        <v>1450937.4</v>
      </c>
      <c r="K21" s="18">
        <f t="shared" si="2"/>
        <v>1694308.7999999998</v>
      </c>
      <c r="L21" s="18">
        <f t="shared" si="2"/>
        <v>1937680.1999999997</v>
      </c>
      <c r="M21" s="18">
        <f t="shared" si="2"/>
        <v>2211471.5999999996</v>
      </c>
      <c r="N21" s="18">
        <f t="shared" si="2"/>
        <v>2485262.9999999995</v>
      </c>
      <c r="O21" s="18">
        <f t="shared" ref="O21:T21" si="3">N21+O20</f>
        <v>2643851.6099999994</v>
      </c>
      <c r="P21" s="18">
        <f t="shared" si="3"/>
        <v>2802440.2199999993</v>
      </c>
      <c r="Q21" s="18">
        <f t="shared" si="3"/>
        <v>2987878.8299999991</v>
      </c>
      <c r="R21" s="18">
        <f t="shared" si="3"/>
        <v>3173317.439999999</v>
      </c>
      <c r="S21" s="18">
        <f t="shared" si="3"/>
        <v>3358756.0499999989</v>
      </c>
      <c r="T21" s="18">
        <f t="shared" si="3"/>
        <v>3544194.6599999988</v>
      </c>
      <c r="U21" s="19"/>
    </row>
    <row r="22" spans="1:21" s="3" customFormat="1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</row>
    <row r="23" spans="1:21" s="3" customFormat="1" ht="13.9" customHeight="1" x14ac:dyDescent="0.25">
      <c r="A23" s="64" t="s">
        <v>2</v>
      </c>
      <c r="B23" s="65" t="s">
        <v>4</v>
      </c>
      <c r="C23" s="71" t="s">
        <v>10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9"/>
    </row>
    <row r="24" spans="1:21" s="3" customFormat="1" ht="13.9" customHeight="1" thickBot="1" x14ac:dyDescent="0.3">
      <c r="A24" s="64"/>
      <c r="B24" s="66"/>
      <c r="C24" s="30">
        <v>1</v>
      </c>
      <c r="D24" s="30">
        <v>2</v>
      </c>
      <c r="E24" s="30">
        <v>3</v>
      </c>
      <c r="F24" s="30">
        <v>4</v>
      </c>
      <c r="G24" s="30">
        <v>5</v>
      </c>
      <c r="H24" s="30">
        <v>6</v>
      </c>
      <c r="I24" s="30">
        <v>7</v>
      </c>
      <c r="J24" s="30">
        <v>8</v>
      </c>
      <c r="K24" s="30">
        <v>9</v>
      </c>
      <c r="L24" s="30">
        <v>10</v>
      </c>
      <c r="M24" s="30">
        <v>11</v>
      </c>
      <c r="N24" s="30">
        <v>12</v>
      </c>
      <c r="O24" s="30">
        <v>13</v>
      </c>
      <c r="P24" s="30">
        <v>14</v>
      </c>
      <c r="Q24" s="30">
        <v>15</v>
      </c>
      <c r="R24" s="30">
        <v>16</v>
      </c>
      <c r="S24" s="30">
        <v>17</v>
      </c>
      <c r="T24" s="30">
        <v>18</v>
      </c>
      <c r="U24" s="31" t="s">
        <v>1</v>
      </c>
    </row>
    <row r="25" spans="1:21" s="3" customFormat="1" ht="16.5" thickBot="1" x14ac:dyDescent="0.3">
      <c r="A25" s="32">
        <v>1</v>
      </c>
      <c r="B25" s="33" t="s">
        <v>5</v>
      </c>
      <c r="C25" s="51">
        <v>0</v>
      </c>
      <c r="D25" s="52">
        <v>0</v>
      </c>
      <c r="E25" s="52">
        <v>0</v>
      </c>
      <c r="F25">
        <v>690000</v>
      </c>
      <c r="G25">
        <v>175500</v>
      </c>
      <c r="H25">
        <v>234000</v>
      </c>
      <c r="I25">
        <v>234000</v>
      </c>
      <c r="J25">
        <v>351000</v>
      </c>
      <c r="K25">
        <v>351000</v>
      </c>
      <c r="L25">
        <v>351000</v>
      </c>
      <c r="M25">
        <v>468000</v>
      </c>
      <c r="N25">
        <v>468000</v>
      </c>
      <c r="O25" s="53">
        <v>180000</v>
      </c>
      <c r="P25" s="54">
        <v>180000</v>
      </c>
      <c r="Q25" s="54">
        <v>240000</v>
      </c>
      <c r="R25" s="54">
        <v>240000</v>
      </c>
      <c r="S25" s="54">
        <v>240000</v>
      </c>
      <c r="T25" s="54">
        <v>240000</v>
      </c>
      <c r="U25" s="35">
        <f t="shared" ref="U25:U31" si="4">SUM(C25:T25)</f>
        <v>4642500</v>
      </c>
    </row>
    <row r="26" spans="1:21" s="3" customFormat="1" x14ac:dyDescent="0.25">
      <c r="A26" s="32">
        <v>2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5">
        <f t="shared" si="4"/>
        <v>0</v>
      </c>
    </row>
    <row r="27" spans="1:21" s="3" customFormat="1" x14ac:dyDescent="0.25">
      <c r="A27" s="32">
        <v>3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5">
        <f t="shared" si="4"/>
        <v>0</v>
      </c>
    </row>
    <row r="28" spans="1:21" s="3" customFormat="1" x14ac:dyDescent="0.25">
      <c r="A28" s="32">
        <v>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5">
        <f t="shared" si="4"/>
        <v>0</v>
      </c>
    </row>
    <row r="29" spans="1:21" s="3" customFormat="1" x14ac:dyDescent="0.25">
      <c r="A29" s="32">
        <v>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>
        <f t="shared" si="4"/>
        <v>0</v>
      </c>
    </row>
    <row r="30" spans="1:21" s="3" customFormat="1" x14ac:dyDescent="0.25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>
        <f t="shared" si="4"/>
        <v>0</v>
      </c>
    </row>
    <row r="31" spans="1:21" s="6" customFormat="1" x14ac:dyDescent="0.25">
      <c r="A31" s="31"/>
      <c r="B31" s="36" t="s">
        <v>0</v>
      </c>
      <c r="C31" s="37">
        <f>SUM(C25:C30)</f>
        <v>0</v>
      </c>
      <c r="D31" s="37">
        <f t="shared" ref="D31:M31" si="5">SUM(D25:D30)</f>
        <v>0</v>
      </c>
      <c r="E31" s="37">
        <f t="shared" si="5"/>
        <v>0</v>
      </c>
      <c r="F31" s="37">
        <f t="shared" si="5"/>
        <v>690000</v>
      </c>
      <c r="G31" s="37">
        <f t="shared" si="5"/>
        <v>175500</v>
      </c>
      <c r="H31" s="37">
        <f t="shared" si="5"/>
        <v>234000</v>
      </c>
      <c r="I31" s="37">
        <f t="shared" si="5"/>
        <v>234000</v>
      </c>
      <c r="J31" s="37">
        <f t="shared" si="5"/>
        <v>351000</v>
      </c>
      <c r="K31" s="37">
        <f t="shared" si="5"/>
        <v>351000</v>
      </c>
      <c r="L31" s="37">
        <f t="shared" si="5"/>
        <v>351000</v>
      </c>
      <c r="M31" s="37">
        <f t="shared" si="5"/>
        <v>468000</v>
      </c>
      <c r="N31" s="37">
        <f>SUM(N25:N30)</f>
        <v>468000</v>
      </c>
      <c r="O31" s="37">
        <f t="shared" ref="O31:T31" si="6">SUM(O25:O30)</f>
        <v>180000</v>
      </c>
      <c r="P31" s="37">
        <f t="shared" si="6"/>
        <v>180000</v>
      </c>
      <c r="Q31" s="37">
        <f t="shared" si="6"/>
        <v>240000</v>
      </c>
      <c r="R31" s="37">
        <f t="shared" si="6"/>
        <v>240000</v>
      </c>
      <c r="S31" s="37">
        <f t="shared" si="6"/>
        <v>240000</v>
      </c>
      <c r="T31" s="37">
        <f t="shared" si="6"/>
        <v>240000</v>
      </c>
      <c r="U31" s="37">
        <f t="shared" si="4"/>
        <v>4642500</v>
      </c>
    </row>
    <row r="32" spans="1:21" s="6" customFormat="1" x14ac:dyDescent="0.25">
      <c r="A32" s="29"/>
      <c r="B32" s="36" t="s">
        <v>7</v>
      </c>
      <c r="C32" s="38">
        <f>C31</f>
        <v>0</v>
      </c>
      <c r="D32" s="37">
        <f>C32+D31</f>
        <v>0</v>
      </c>
      <c r="E32" s="37">
        <f>D32+E31</f>
        <v>0</v>
      </c>
      <c r="F32" s="37">
        <f>E32+F31</f>
        <v>690000</v>
      </c>
      <c r="G32" s="37">
        <f>F32+G31</f>
        <v>865500</v>
      </c>
      <c r="H32" s="37">
        <f t="shared" ref="H32:N32" si="7">G32+H31</f>
        <v>1099500</v>
      </c>
      <c r="I32" s="37">
        <f t="shared" si="7"/>
        <v>1333500</v>
      </c>
      <c r="J32" s="37">
        <f t="shared" si="7"/>
        <v>1684500</v>
      </c>
      <c r="K32" s="37">
        <f t="shared" si="7"/>
        <v>2035500</v>
      </c>
      <c r="L32" s="37">
        <f t="shared" si="7"/>
        <v>2386500</v>
      </c>
      <c r="M32" s="37">
        <f t="shared" si="7"/>
        <v>2854500</v>
      </c>
      <c r="N32" s="37">
        <f t="shared" si="7"/>
        <v>3322500</v>
      </c>
      <c r="O32" s="37">
        <f t="shared" ref="O32:T32" si="8">N32+O31</f>
        <v>3502500</v>
      </c>
      <c r="P32" s="37">
        <f t="shared" si="8"/>
        <v>3682500</v>
      </c>
      <c r="Q32" s="37">
        <f t="shared" si="8"/>
        <v>3922500</v>
      </c>
      <c r="R32" s="37">
        <f t="shared" si="8"/>
        <v>4162500</v>
      </c>
      <c r="S32" s="37">
        <f t="shared" si="8"/>
        <v>4402500</v>
      </c>
      <c r="T32" s="37">
        <f t="shared" si="8"/>
        <v>4642500</v>
      </c>
      <c r="U32" s="39"/>
    </row>
    <row r="33" spans="1:21" s="6" customFormat="1" x14ac:dyDescent="0.25"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1" s="11" customFormat="1" x14ac:dyDescent="0.25">
      <c r="A34" s="20"/>
      <c r="B34" s="21" t="s">
        <v>13</v>
      </c>
      <c r="C34" s="22">
        <f t="shared" ref="C34:T34" si="9">C32-C21</f>
        <v>0</v>
      </c>
      <c r="D34" s="22">
        <f t="shared" si="9"/>
        <v>0</v>
      </c>
      <c r="E34" s="22">
        <f t="shared" si="9"/>
        <v>0</v>
      </c>
      <c r="F34" s="22">
        <f t="shared" si="9"/>
        <v>74488.199999999953</v>
      </c>
      <c r="G34" s="22">
        <f t="shared" si="9"/>
        <v>83836.79999999993</v>
      </c>
      <c r="H34" s="22">
        <f t="shared" si="9"/>
        <v>104885.39999999991</v>
      </c>
      <c r="I34" s="22">
        <f t="shared" si="9"/>
        <v>125934</v>
      </c>
      <c r="J34" s="22">
        <f t="shared" si="9"/>
        <v>233562.60000000009</v>
      </c>
      <c r="K34" s="22">
        <f t="shared" si="9"/>
        <v>341191.20000000019</v>
      </c>
      <c r="L34" s="22">
        <f t="shared" si="9"/>
        <v>448819.80000000028</v>
      </c>
      <c r="M34" s="22">
        <f t="shared" si="9"/>
        <v>643028.40000000037</v>
      </c>
      <c r="N34" s="22">
        <f t="shared" si="9"/>
        <v>837237.00000000047</v>
      </c>
      <c r="O34" s="22">
        <f t="shared" si="9"/>
        <v>858648.3900000006</v>
      </c>
      <c r="P34" s="22">
        <f t="shared" si="9"/>
        <v>880059.78000000073</v>
      </c>
      <c r="Q34" s="22">
        <f t="shared" si="9"/>
        <v>934621.17000000086</v>
      </c>
      <c r="R34" s="22">
        <f t="shared" si="9"/>
        <v>989182.56000000099</v>
      </c>
      <c r="S34" s="22">
        <f t="shared" si="9"/>
        <v>1043743.9500000011</v>
      </c>
      <c r="T34" s="22">
        <f t="shared" si="9"/>
        <v>1098305.3400000012</v>
      </c>
    </row>
    <row r="35" spans="1:21" s="10" customFormat="1" ht="45" x14ac:dyDescent="0.25">
      <c r="A35" s="23"/>
      <c r="B35" s="24"/>
      <c r="C35" s="25" t="str">
        <f t="shared" ref="C35:J35" si="10">IF(B34&lt;0,IF(C34&gt;0, "Ура! Мы вышли в прибыль!",""),"")</f>
        <v/>
      </c>
      <c r="D35" s="25" t="str">
        <f t="shared" si="10"/>
        <v/>
      </c>
      <c r="E35" s="25" t="str">
        <f t="shared" si="10"/>
        <v/>
      </c>
      <c r="F35" s="25" t="str">
        <f t="shared" si="10"/>
        <v/>
      </c>
      <c r="G35" s="25" t="str">
        <f t="shared" si="10"/>
        <v/>
      </c>
      <c r="H35" s="25" t="str">
        <f t="shared" si="10"/>
        <v/>
      </c>
      <c r="I35" s="25" t="str">
        <f t="shared" si="10"/>
        <v/>
      </c>
      <c r="J35" s="25" t="str">
        <f t="shared" si="10"/>
        <v/>
      </c>
      <c r="K35" s="25" t="str">
        <f>IF(J34&lt;0,IF(K34&gt;0, "Ура! Мы вышли в прибыль!",""),"")</f>
        <v/>
      </c>
      <c r="L35" s="25" t="str">
        <f>IF(K34&lt;0,IF(L34&gt;0, "Ура! Мы вышли в прибыль!",""),"")</f>
        <v/>
      </c>
      <c r="M35" s="47" t="str">
        <f>IF(L34&lt;0,IF(M34&gt;0, "Точка окупаемости достигнута",""),"")</f>
        <v/>
      </c>
      <c r="N35" s="47" t="str">
        <f>IF(M34&lt;0,IF(N34&gt;0, "Точка окупаемости достигнута!",""),"")</f>
        <v/>
      </c>
      <c r="O35" s="25" t="str">
        <f t="shared" ref="O35:T35" si="11">IF(N34&lt;0,IF(O34&gt;0, "Ура! Мы вышли в прибыль!",""),"")</f>
        <v/>
      </c>
      <c r="P35" s="25" t="str">
        <f t="shared" si="11"/>
        <v/>
      </c>
      <c r="Q35" s="25" t="str">
        <f t="shared" si="11"/>
        <v/>
      </c>
      <c r="R35" s="25" t="str">
        <f t="shared" si="11"/>
        <v/>
      </c>
      <c r="S35" s="25" t="str">
        <f t="shared" si="11"/>
        <v/>
      </c>
      <c r="T35" s="25" t="str">
        <f t="shared" si="11"/>
        <v/>
      </c>
      <c r="U35" s="28"/>
    </row>
  </sheetData>
  <sheetProtection formatCells="0" formatColumns="0" formatRows="0" insertRows="0" insertHyperlinks="0" deleteRows="0" autoFilter="0" pivotTables="0"/>
  <mergeCells count="6">
    <mergeCell ref="A23:A24"/>
    <mergeCell ref="B23:B24"/>
    <mergeCell ref="B4:B5"/>
    <mergeCell ref="A4:A5"/>
    <mergeCell ref="C4:T4"/>
    <mergeCell ref="C23:T23"/>
  </mergeCells>
  <phoneticPr fontId="0" type="noConversion"/>
  <hyperlinks>
    <hyperlink ref="B3" location="окупаемость!M58" tooltip="Перейти к графику" display="График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окупаемость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2022-03-18T16:08:56Z</dcterms:modified>
</cp:coreProperties>
</file>